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3" i="1"/>
  <c r="G51" l="1"/>
  <c r="G75" s="1"/>
  <c r="G68"/>
  <c r="G70" s="1"/>
  <c r="G77" s="1"/>
  <c r="G59"/>
  <c r="G76" s="1"/>
  <c r="G39"/>
  <c r="G30" s="1"/>
  <c r="I21"/>
  <c r="I20"/>
  <c r="I19"/>
  <c r="I18"/>
  <c r="I17"/>
  <c r="I16"/>
  <c r="I4"/>
  <c r="I3"/>
  <c r="I5" l="1"/>
  <c r="I10" s="1"/>
  <c r="G74"/>
  <c r="I27"/>
  <c r="G85" s="1"/>
  <c r="G110" s="1"/>
  <c r="I22"/>
  <c r="G84" s="1"/>
  <c r="G109" s="1"/>
  <c r="I6" l="1"/>
  <c r="I65"/>
  <c r="I36"/>
  <c r="I32"/>
  <c r="I13"/>
  <c r="I66"/>
  <c r="I62"/>
  <c r="I41"/>
  <c r="I37"/>
  <c r="I33"/>
  <c r="I67"/>
  <c r="I63"/>
  <c r="I38"/>
  <c r="I34"/>
  <c r="I64"/>
  <c r="I35"/>
  <c r="I31"/>
  <c r="G78"/>
  <c r="I53" l="1"/>
  <c r="I54" s="1"/>
  <c r="I56"/>
  <c r="I39"/>
  <c r="I73"/>
  <c r="I49"/>
  <c r="G83"/>
  <c r="I50"/>
  <c r="I75"/>
  <c r="I42"/>
  <c r="I43" s="1"/>
  <c r="I74"/>
  <c r="I68"/>
  <c r="I55" l="1"/>
  <c r="I57"/>
  <c r="I58"/>
  <c r="I51"/>
  <c r="I69"/>
  <c r="I70" s="1"/>
  <c r="I77" s="1"/>
  <c r="G108"/>
  <c r="I59" l="1"/>
  <c r="I76" s="1"/>
  <c r="I78" s="1"/>
  <c r="G86" s="1"/>
  <c r="G111" s="1"/>
  <c r="G87" l="1"/>
  <c r="G91" s="1"/>
  <c r="G93" s="1"/>
  <c r="G103" s="1"/>
  <c r="G100" l="1"/>
  <c r="G99"/>
  <c r="G95"/>
  <c r="G104" s="1"/>
  <c r="G112" s="1"/>
  <c r="G113" s="1"/>
  <c r="F117" s="1"/>
  <c r="G117" s="1"/>
  <c r="G102"/>
  <c r="G118" l="1"/>
  <c r="G119"/>
</calcChain>
</file>

<file path=xl/sharedStrings.xml><?xml version="1.0" encoding="utf-8"?>
<sst xmlns="http://schemas.openxmlformats.org/spreadsheetml/2006/main" count="197" uniqueCount="129">
  <si>
    <t>VALOR TOTAL (MENSAL)</t>
  </si>
  <si>
    <t>LOCAL/PROFISSIONAL</t>
  </si>
  <si>
    <t>Quant.</t>
  </si>
  <si>
    <t>04</t>
  </si>
  <si>
    <t>01</t>
  </si>
  <si>
    <t>VALOR TOTAL MENSAL SERVIÇOS DE RECEPCIONISTA (13)</t>
  </si>
  <si>
    <t>TOTAL PARA 12 MESES</t>
  </si>
  <si>
    <t>COMPOSIÇÃO DOS PREÇOS</t>
  </si>
  <si>
    <r>
      <t xml:space="preserve">MÓDULO 1 (M1) </t>
    </r>
    <r>
      <rPr>
        <b/>
        <sz val="9"/>
        <color indexed="8"/>
        <rFont val="Verdana"/>
        <family val="2"/>
      </rPr>
      <t>– COMPOSIÇÃO DA REMUNERAÇÃO. É composto pelo salário normativo da categoria profissional vigente, acrescido dos adicionais previstos em lei ou em acordo, convenção ou dissídio coletivo.</t>
    </r>
  </si>
  <si>
    <t>I</t>
  </si>
  <si>
    <t>Remuneração</t>
  </si>
  <si>
    <t>Valor</t>
  </si>
  <si>
    <t>A</t>
  </si>
  <si>
    <t>Salário base</t>
  </si>
  <si>
    <t>B</t>
  </si>
  <si>
    <t>DSR</t>
  </si>
  <si>
    <t>C</t>
  </si>
  <si>
    <t>Outros (especificar)</t>
  </si>
  <si>
    <t>TOTAL M1</t>
  </si>
  <si>
    <r>
      <t xml:space="preserve">MÓDULO 2 (M2) </t>
    </r>
    <r>
      <rPr>
        <b/>
        <sz val="9"/>
        <color indexed="8"/>
        <rFont val="Verdana"/>
        <family val="2"/>
      </rPr>
      <t xml:space="preserve">– BENEFÍCIOS MENSAIS E DIÁRIOS. Custos relativos aos benefícios concedidos ao empregado estabelecidos na legislação, acordos, convenções coletivas e sentenças normativas em dissídios coletivos, tais como, vale transporte, auxílio alimentação, assistência médica e familiar, seguro de vida, invalidez e funeral, entre outros. </t>
    </r>
  </si>
  <si>
    <t>II</t>
  </si>
  <si>
    <t>Benefício</t>
  </si>
  <si>
    <t>Unit.</t>
  </si>
  <si>
    <t>Total</t>
  </si>
  <si>
    <t>Assistência médica e familiar</t>
  </si>
  <si>
    <t>D</t>
  </si>
  <si>
    <t>Auxílio creche</t>
  </si>
  <si>
    <t>E</t>
  </si>
  <si>
    <t>cesta basica</t>
  </si>
  <si>
    <t>F</t>
  </si>
  <si>
    <t>Outros (especificar) – Gestora de Benefícios (Assistência Social e de Saúde – artigo 444 da CLT).</t>
  </si>
  <si>
    <t>TOTAL M2</t>
  </si>
  <si>
    <r>
      <t xml:space="preserve">MÓDULO 3 (M3) </t>
    </r>
    <r>
      <rPr>
        <b/>
        <sz val="9"/>
        <color indexed="8"/>
        <rFont val="Verdana"/>
        <family val="2"/>
      </rPr>
      <t>– INSUMOS DIVERSOS (uniformes, materiais e outros). Composto pelos custos relativos a materiais utilizados diretamente na execução dos serviços.</t>
    </r>
  </si>
  <si>
    <t>III</t>
  </si>
  <si>
    <t>Insumos</t>
  </si>
  <si>
    <t>Uniformes</t>
  </si>
  <si>
    <t>TOTAL M3</t>
  </si>
  <si>
    <r>
      <t xml:space="preserve">MÓDULO 4 (M4) </t>
    </r>
    <r>
      <rPr>
        <b/>
        <sz val="9"/>
        <color indexed="8"/>
        <rFont val="Verdana"/>
        <family val="2"/>
      </rPr>
      <t>– ENCARGOS SOCIAIS E TRABALHISTAS. Composto pelos submódulos: Encargos Previdenciários, FGTS, 13º Salário, Adicional de Férias, Afastamento Maternidade e Rescisão e Custo do Profissional Ausente. São os custos de mão de obra decorrentes da legislação trabalhista e previdenciária, estimados em função das ocorrências verificadas na empresa e das peculiaridades da contratação.</t>
    </r>
  </si>
  <si>
    <t>IV-1</t>
  </si>
  <si>
    <t>Encargo</t>
  </si>
  <si>
    <t>INSS</t>
  </si>
  <si>
    <t>SESI ou SESC</t>
  </si>
  <si>
    <t>SENAI ou SENAC</t>
  </si>
  <si>
    <t>INCRA</t>
  </si>
  <si>
    <t>Salário Educação</t>
  </si>
  <si>
    <t>FGTS</t>
  </si>
  <si>
    <t>G</t>
  </si>
  <si>
    <t>SAT</t>
  </si>
  <si>
    <t>H</t>
  </si>
  <si>
    <t>SEBRAE</t>
  </si>
  <si>
    <t>TOTAL IV-1</t>
  </si>
  <si>
    <t>IV-2</t>
  </si>
  <si>
    <t>(%)</t>
  </si>
  <si>
    <t>13º Salário</t>
  </si>
  <si>
    <t>Subtotal</t>
  </si>
  <si>
    <t>TOTAL IV-2</t>
  </si>
  <si>
    <t>IV-3</t>
  </si>
  <si>
    <t>Afastamento Maternidade</t>
  </si>
  <si>
    <t>Incidência do Submódulo IV-1 sobre Afastamento Maternidade</t>
  </si>
  <si>
    <t>TOTAL IV-3</t>
  </si>
  <si>
    <t>IV-4</t>
  </si>
  <si>
    <t>Encargo (Provisão para Rescisão)</t>
  </si>
  <si>
    <t>Aviso prévio indenizado</t>
  </si>
  <si>
    <t>Incidência do FGTS s/aviso prévio indenizado</t>
  </si>
  <si>
    <t>Multa do FGTS s/aviso prévio indenizado</t>
  </si>
  <si>
    <t>Aviso prévio trabalhado</t>
  </si>
  <si>
    <t>Incidência do submódulo IV.1 sobre aviso prévio trabalhado</t>
  </si>
  <si>
    <t>Multa FGTS do aviso prévio trabalhado</t>
  </si>
  <si>
    <t>TOTAL IV-4</t>
  </si>
  <si>
    <t>Submódulo IV-5: Custo de Reposição do Profissional Ausente. É Calculado com base no cálculo do período não trabalhado. O Custo de referência para cálculo da reposição do profissional ausente deve levar em conta todos os custos para manter o profissional no posto de trabalho, (salário base acrescido dos adicionais e encargos, uniformes, custo de rescisão, etc., com exceção dos equipamentos).</t>
  </si>
  <si>
    <t>IV-5</t>
  </si>
  <si>
    <t>Ausência por doença</t>
  </si>
  <si>
    <t>Licença paternidade</t>
  </si>
  <si>
    <t>Ausências legais</t>
  </si>
  <si>
    <t>Ausência por acidente de trabalho</t>
  </si>
  <si>
    <t>f</t>
  </si>
  <si>
    <t>Outros (especificar) - Treinamento</t>
  </si>
  <si>
    <t>Incidência do submódulo IV-1 sobre o Custo de Reposição</t>
  </si>
  <si>
    <t>TOTAL IV-5</t>
  </si>
  <si>
    <t>ITEM</t>
  </si>
  <si>
    <t>QUADRO RESUMO - M4</t>
  </si>
  <si>
    <t>13º Salário + Adicional de Férias</t>
  </si>
  <si>
    <t>Encargos Previdenciários e FGTS</t>
  </si>
  <si>
    <t>Provisão para Rescisão</t>
  </si>
  <si>
    <t>Custo de Reposição do Profissional Ausente</t>
  </si>
  <si>
    <t>TOTAL M4</t>
  </si>
  <si>
    <t>PLANILHAS ANALÍTICAS PARA DEMONSTRAÇÃO DOS CUSTOS DOS INSUMOS - M3</t>
  </si>
  <si>
    <t>(III-A)</t>
  </si>
  <si>
    <t>QUADRO RESUMO</t>
  </si>
  <si>
    <t>VALOR MENSAL POR EMPREGADO SEM BDI (M1 + M2 + M3 + M4)</t>
  </si>
  <si>
    <r>
      <t xml:space="preserve">MÓDULO 5 (M5) </t>
    </r>
    <r>
      <rPr>
        <b/>
        <sz val="9"/>
        <color indexed="8"/>
        <rFont val="Verdana"/>
        <family val="2"/>
      </rPr>
      <t>– CUSTOS INDIRETOS, TRIBUTOS E LUCRO  (BDI/TAXAS)</t>
    </r>
  </si>
  <si>
    <t>VII</t>
  </si>
  <si>
    <t>DESCRIÇÃO</t>
  </si>
  <si>
    <t>Taxa dos Custos Indiretos (porcentual e valor)</t>
  </si>
  <si>
    <t>BASE DE CÁLCULO DOS CUSTOS INDIRETOS = VALOR GLOBAL (M1 + M2 + M3 + M4)</t>
  </si>
  <si>
    <t>Taxa de Lucro (porcentual e valor)</t>
  </si>
  <si>
    <t>BASE DE CÁLCULO DO LUCRO =  Total (M1 + M2 + M3 + M4 + Custos Indiretos)</t>
  </si>
  <si>
    <t>Taxa Dos Tributos (porcentual e valor)</t>
  </si>
  <si>
    <r>
      <t xml:space="preserve">Federais </t>
    </r>
    <r>
      <rPr>
        <sz val="9"/>
        <color indexed="8"/>
        <rFont val="Verdana"/>
        <family val="2"/>
      </rPr>
      <t>(exceto IRPJ e CSLL)</t>
    </r>
  </si>
  <si>
    <t>a)</t>
  </si>
  <si>
    <t>b)</t>
  </si>
  <si>
    <t>Municipais</t>
  </si>
  <si>
    <t>ISS</t>
  </si>
  <si>
    <t>TOTAL M5</t>
  </si>
  <si>
    <t>Cálculo dos Tributos: (T1 em percentual %) x</t>
  </si>
  <si>
    <t>(</t>
  </si>
  <si>
    <t>TO</t>
  </si>
  <si>
    <t>)</t>
  </si>
  <si>
    <t>1-(T1 em numeral dividido por 100)</t>
  </si>
  <si>
    <t>QUADRO RESUMO POR EMPREGADO</t>
  </si>
  <si>
    <t>VALOR TOTAL MENSAL (COM BDI/TAXAS)</t>
  </si>
  <si>
    <t>SERVIÇOS</t>
  </si>
  <si>
    <t>QUANT.</t>
  </si>
  <si>
    <t>UNITÁRIO</t>
  </si>
  <si>
    <t>VALOR TOTAL MENSAL SERVIÇOS</t>
  </si>
  <si>
    <t>PLANILHA DE CÁLCULO PARA FORMAÇÃO DOS PREÇOS DE ATENDIMENTO DO SERVICE DESK (REFERENCIAL DO SALÁRIO).</t>
  </si>
  <si>
    <t>SALÁRIO BASE DOS PROFISSIONAIS (R$)</t>
  </si>
  <si>
    <t>NOMINAL</t>
  </si>
  <si>
    <t xml:space="preserve">ATENDIMENTO DE 1º NÍVEL (3) E SUPORTE 2º NÍVEL (01) </t>
  </si>
  <si>
    <t>COORDENADOR (PREPOSTO)</t>
  </si>
  <si>
    <t>Transporte – Vale A (menos 6% participação do empregado) VT = R$ 2,45 X 2 = 4,90 X 22dd =107,80 - 81,00 ( PART.Emprega  = R$ 26,80) .</t>
  </si>
  <si>
    <t>Auxílio alimentação [vales (alimentação / refeição no valor de R$ 385,00/mês]] concedidos de acordo com o PAT. PARCITIPAÇÃO DO EMPREGADO R$ 0,00.</t>
  </si>
  <si>
    <t>DESONERAÇÃO DA FOLHA DE PAGAMENTO</t>
  </si>
  <si>
    <t>PIS (Lucro Presumido = 0,65%)</t>
  </si>
  <si>
    <t>Férias + adicional férias</t>
  </si>
  <si>
    <t>Incidência do Submódulo IV-1 sobre 13º Salário</t>
  </si>
  <si>
    <t>COFINS (Lucro Presumido = 3%)</t>
  </si>
  <si>
    <t>SEDE DO SEBRAE-PE</t>
  </si>
  <si>
    <t>BASE DE CÁLCULO PARA TRIBUTOS =  Total (M1+ M2 + M3 + M4 + Custos Indiretos + Lucro) = (T0)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</si>
</sst>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\ #,##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rgb="FF0000FF"/>
      <name val="Verdana"/>
      <family val="2"/>
    </font>
    <font>
      <b/>
      <sz val="9"/>
      <color indexed="8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64" fontId="0" fillId="0" borderId="0" xfId="0" applyNumberFormat="1"/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Fill="1" applyBorder="1" applyAlignment="1"/>
    <xf numFmtId="10" fontId="0" fillId="0" borderId="6" xfId="0" applyNumberForma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6" fillId="0" borderId="2" xfId="0" applyFont="1" applyBorder="1" applyAlignment="1"/>
    <xf numFmtId="0" fontId="0" fillId="0" borderId="2" xfId="0" applyBorder="1" applyAlignment="1"/>
    <xf numFmtId="0" fontId="0" fillId="0" borderId="5" xfId="0" applyBorder="1" applyAlignment="1"/>
    <xf numFmtId="0" fontId="6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164" fontId="0" fillId="0" borderId="5" xfId="0" applyNumberFormat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0" fillId="3" borderId="2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10" fillId="0" borderId="1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10" fontId="14" fillId="0" borderId="1" xfId="0" applyNumberFormat="1" applyFont="1" applyFill="1" applyBorder="1" applyAlignment="1">
      <alignment horizontal="center"/>
    </xf>
    <xf numFmtId="10" fontId="14" fillId="0" borderId="5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10" fontId="14" fillId="0" borderId="1" xfId="0" applyNumberFormat="1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5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0" fontId="14" fillId="0" borderId="1" xfId="0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0" fontId="10" fillId="0" borderId="1" xfId="0" applyNumberFormat="1" applyFont="1" applyFill="1" applyBorder="1" applyAlignment="1">
      <alignment horizontal="center" vertical="center"/>
    </xf>
    <xf numFmtId="10" fontId="10" fillId="0" borderId="5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10" fontId="10" fillId="4" borderId="1" xfId="0" applyNumberFormat="1" applyFont="1" applyFill="1" applyBorder="1" applyAlignment="1">
      <alignment horizontal="center" vertical="center"/>
    </xf>
    <xf numFmtId="10" fontId="10" fillId="4" borderId="5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2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topLeftCell="A96" zoomScale="115" zoomScaleNormal="115" workbookViewId="0">
      <selection activeCell="A105" sqref="A105:C106"/>
    </sheetView>
  </sheetViews>
  <sheetFormatPr defaultRowHeight="15"/>
  <cols>
    <col min="3" max="3" width="27.28515625" customWidth="1"/>
    <col min="6" max="6" width="14.5703125" customWidth="1"/>
    <col min="8" max="8" width="14.28515625" customWidth="1"/>
    <col min="9" max="9" width="9.140625" customWidth="1"/>
  </cols>
  <sheetData>
    <row r="1" spans="1:11" ht="42" customHeight="1">
      <c r="A1" s="58" t="s">
        <v>115</v>
      </c>
      <c r="B1" s="59"/>
      <c r="C1" s="59"/>
      <c r="D1" s="59"/>
      <c r="E1" s="59"/>
      <c r="F1" s="59"/>
      <c r="G1" s="59"/>
      <c r="H1" s="60"/>
      <c r="I1" s="61" t="s">
        <v>0</v>
      </c>
      <c r="J1" s="62"/>
    </row>
    <row r="2" spans="1:11">
      <c r="A2" s="65" t="s">
        <v>116</v>
      </c>
      <c r="B2" s="66"/>
      <c r="C2" s="66"/>
      <c r="D2" s="66"/>
      <c r="E2" s="67"/>
      <c r="F2" s="1" t="s">
        <v>2</v>
      </c>
      <c r="G2" s="68" t="s">
        <v>117</v>
      </c>
      <c r="H2" s="69"/>
      <c r="I2" s="63"/>
      <c r="J2" s="64"/>
    </row>
    <row r="3" spans="1:11" ht="28.5" customHeight="1">
      <c r="A3" s="87" t="s">
        <v>118</v>
      </c>
      <c r="B3" s="88"/>
      <c r="C3" s="88"/>
      <c r="D3" s="88"/>
      <c r="E3" s="89"/>
      <c r="F3" s="2" t="s">
        <v>3</v>
      </c>
      <c r="G3" s="81">
        <v>1350</v>
      </c>
      <c r="H3" s="82"/>
      <c r="I3" s="83">
        <f t="shared" ref="I3:I4" si="0">F3*G3</f>
        <v>5400</v>
      </c>
      <c r="J3" s="84"/>
    </row>
    <row r="4" spans="1:11">
      <c r="A4" s="80" t="s">
        <v>119</v>
      </c>
      <c r="B4" s="66"/>
      <c r="C4" s="66"/>
      <c r="D4" s="66"/>
      <c r="E4" s="67"/>
      <c r="F4" s="2" t="s">
        <v>4</v>
      </c>
      <c r="G4" s="81">
        <v>1890</v>
      </c>
      <c r="H4" s="82"/>
      <c r="I4" s="83">
        <f t="shared" si="0"/>
        <v>1890</v>
      </c>
      <c r="J4" s="84"/>
    </row>
    <row r="5" spans="1:11">
      <c r="A5" s="65" t="s">
        <v>5</v>
      </c>
      <c r="B5" s="66"/>
      <c r="C5" s="66"/>
      <c r="D5" s="66"/>
      <c r="E5" s="66"/>
      <c r="F5" s="66"/>
      <c r="G5" s="66"/>
      <c r="H5" s="67"/>
      <c r="I5" s="85">
        <f>SUM(I3:I4)</f>
        <v>7290</v>
      </c>
      <c r="J5" s="86"/>
      <c r="K5" s="4"/>
    </row>
    <row r="6" spans="1:11">
      <c r="A6" s="65" t="s">
        <v>6</v>
      </c>
      <c r="B6" s="66"/>
      <c r="C6" s="66"/>
      <c r="D6" s="66"/>
      <c r="E6" s="66"/>
      <c r="F6" s="66"/>
      <c r="G6" s="66"/>
      <c r="H6" s="67"/>
      <c r="I6" s="85">
        <f>I5*12</f>
        <v>87480</v>
      </c>
      <c r="J6" s="86"/>
    </row>
    <row r="7" spans="1:11">
      <c r="A7" s="79" t="s">
        <v>7</v>
      </c>
      <c r="B7" s="79"/>
      <c r="C7" s="79"/>
      <c r="D7" s="79"/>
      <c r="E7" s="79"/>
      <c r="F7" s="79"/>
      <c r="G7" s="79"/>
      <c r="H7" s="79"/>
      <c r="I7" s="79"/>
      <c r="J7" s="79"/>
    </row>
    <row r="8" spans="1:11" ht="57" customHeight="1">
      <c r="A8" s="102" t="s">
        <v>8</v>
      </c>
      <c r="B8" s="103"/>
      <c r="C8" s="103"/>
      <c r="D8" s="103"/>
      <c r="E8" s="103"/>
      <c r="F8" s="103"/>
      <c r="G8" s="103"/>
      <c r="H8" s="103"/>
      <c r="I8" s="103"/>
      <c r="J8" s="104"/>
    </row>
    <row r="9" spans="1:11">
      <c r="A9" s="5" t="s">
        <v>9</v>
      </c>
      <c r="B9" s="101" t="s">
        <v>10</v>
      </c>
      <c r="C9" s="66"/>
      <c r="D9" s="66"/>
      <c r="E9" s="66"/>
      <c r="F9" s="66"/>
      <c r="G9" s="66"/>
      <c r="H9" s="67"/>
      <c r="I9" s="105" t="s">
        <v>11</v>
      </c>
      <c r="J9" s="106"/>
    </row>
    <row r="10" spans="1:11">
      <c r="A10" s="6" t="s">
        <v>12</v>
      </c>
      <c r="B10" s="107" t="s">
        <v>13</v>
      </c>
      <c r="C10" s="108"/>
      <c r="D10" s="108"/>
      <c r="E10" s="108"/>
      <c r="F10" s="108"/>
      <c r="G10" s="108"/>
      <c r="H10" s="109"/>
      <c r="I10" s="81">
        <f>I5</f>
        <v>7290</v>
      </c>
      <c r="J10" s="82"/>
    </row>
    <row r="11" spans="1:11">
      <c r="A11" s="6" t="s">
        <v>14</v>
      </c>
      <c r="B11" s="90" t="s">
        <v>15</v>
      </c>
      <c r="C11" s="91"/>
      <c r="D11" s="91"/>
      <c r="E11" s="91"/>
      <c r="F11" s="91"/>
      <c r="G11" s="91"/>
      <c r="H11" s="92"/>
      <c r="I11" s="81">
        <v>0</v>
      </c>
      <c r="J11" s="82"/>
    </row>
    <row r="12" spans="1:11">
      <c r="A12" s="6" t="s">
        <v>16</v>
      </c>
      <c r="B12" s="90" t="s">
        <v>17</v>
      </c>
      <c r="C12" s="91"/>
      <c r="D12" s="91"/>
      <c r="E12" s="91"/>
      <c r="F12" s="91"/>
      <c r="G12" s="91"/>
      <c r="H12" s="92"/>
      <c r="I12" s="81">
        <v>0</v>
      </c>
      <c r="J12" s="82"/>
    </row>
    <row r="13" spans="1:11">
      <c r="A13" s="93" t="s">
        <v>18</v>
      </c>
      <c r="B13" s="94"/>
      <c r="C13" s="94"/>
      <c r="D13" s="94"/>
      <c r="E13" s="94"/>
      <c r="F13" s="94"/>
      <c r="G13" s="94"/>
      <c r="H13" s="95"/>
      <c r="I13" s="96">
        <f>SUM(I10:J12)</f>
        <v>7290</v>
      </c>
      <c r="J13" s="97"/>
    </row>
    <row r="14" spans="1:11" ht="63" customHeight="1">
      <c r="A14" s="98" t="s">
        <v>19</v>
      </c>
      <c r="B14" s="99"/>
      <c r="C14" s="99"/>
      <c r="D14" s="99"/>
      <c r="E14" s="99"/>
      <c r="F14" s="99"/>
      <c r="G14" s="99"/>
      <c r="H14" s="99"/>
      <c r="I14" s="99"/>
      <c r="J14" s="100"/>
    </row>
    <row r="15" spans="1:11">
      <c r="A15" s="5" t="s">
        <v>20</v>
      </c>
      <c r="B15" s="101" t="s">
        <v>21</v>
      </c>
      <c r="C15" s="66"/>
      <c r="D15" s="66"/>
      <c r="E15" s="67"/>
      <c r="F15" s="7" t="s">
        <v>2</v>
      </c>
      <c r="G15" s="101" t="s">
        <v>22</v>
      </c>
      <c r="H15" s="67"/>
      <c r="I15" s="101" t="s">
        <v>23</v>
      </c>
      <c r="J15" s="67"/>
    </row>
    <row r="16" spans="1:11" ht="58.5" customHeight="1">
      <c r="A16" s="6" t="s">
        <v>12</v>
      </c>
      <c r="B16" s="116" t="s">
        <v>120</v>
      </c>
      <c r="C16" s="103"/>
      <c r="D16" s="103"/>
      <c r="E16" s="104"/>
      <c r="F16" s="8">
        <v>4</v>
      </c>
      <c r="G16" s="83">
        <v>26.8</v>
      </c>
      <c r="H16" s="117"/>
      <c r="I16" s="83">
        <f t="shared" ref="I16:I21" si="1">G16*F16</f>
        <v>107.2</v>
      </c>
      <c r="J16" s="84"/>
      <c r="K16" s="4"/>
    </row>
    <row r="17" spans="1:11" ht="43.5" customHeight="1">
      <c r="A17" s="6" t="s">
        <v>14</v>
      </c>
      <c r="B17" s="118" t="s">
        <v>121</v>
      </c>
      <c r="C17" s="103"/>
      <c r="D17" s="103"/>
      <c r="E17" s="104"/>
      <c r="F17" s="8">
        <v>5</v>
      </c>
      <c r="G17" s="83">
        <v>385</v>
      </c>
      <c r="H17" s="117"/>
      <c r="I17" s="83">
        <f t="shared" si="1"/>
        <v>1925</v>
      </c>
      <c r="J17" s="84"/>
      <c r="K17" s="4"/>
    </row>
    <row r="18" spans="1:11">
      <c r="A18" s="9" t="s">
        <v>16</v>
      </c>
      <c r="B18" s="110" t="s">
        <v>24</v>
      </c>
      <c r="C18" s="111"/>
      <c r="D18" s="111"/>
      <c r="E18" s="112"/>
      <c r="F18" s="8">
        <v>0</v>
      </c>
      <c r="G18" s="83"/>
      <c r="H18" s="84"/>
      <c r="I18" s="83">
        <f t="shared" si="1"/>
        <v>0</v>
      </c>
      <c r="J18" s="84"/>
      <c r="K18" s="4"/>
    </row>
    <row r="19" spans="1:11">
      <c r="A19" s="9" t="s">
        <v>25</v>
      </c>
      <c r="B19" s="113" t="s">
        <v>26</v>
      </c>
      <c r="C19" s="114"/>
      <c r="D19" s="114"/>
      <c r="E19" s="115"/>
      <c r="F19" s="8">
        <v>0</v>
      </c>
      <c r="G19" s="83"/>
      <c r="H19" s="84"/>
      <c r="I19" s="83">
        <f t="shared" si="1"/>
        <v>0</v>
      </c>
      <c r="J19" s="84"/>
      <c r="K19" s="4"/>
    </row>
    <row r="20" spans="1:11">
      <c r="A20" s="9" t="s">
        <v>27</v>
      </c>
      <c r="B20" s="123" t="s">
        <v>28</v>
      </c>
      <c r="C20" s="124"/>
      <c r="D20" s="124"/>
      <c r="E20" s="125"/>
      <c r="F20" s="8">
        <v>0</v>
      </c>
      <c r="G20" s="83"/>
      <c r="H20" s="84"/>
      <c r="I20" s="83">
        <f t="shared" si="1"/>
        <v>0</v>
      </c>
      <c r="J20" s="84"/>
      <c r="K20" s="4"/>
    </row>
    <row r="21" spans="1:11">
      <c r="A21" s="9" t="s">
        <v>29</v>
      </c>
      <c r="B21" s="126" t="s">
        <v>30</v>
      </c>
      <c r="C21" s="103"/>
      <c r="D21" s="103"/>
      <c r="E21" s="104"/>
      <c r="F21" s="8">
        <v>0</v>
      </c>
      <c r="G21" s="83"/>
      <c r="H21" s="84"/>
      <c r="I21" s="83">
        <f t="shared" si="1"/>
        <v>0</v>
      </c>
      <c r="J21" s="84"/>
      <c r="K21" s="4"/>
    </row>
    <row r="22" spans="1:11">
      <c r="A22" s="93" t="s">
        <v>31</v>
      </c>
      <c r="B22" s="119"/>
      <c r="C22" s="119"/>
      <c r="D22" s="119"/>
      <c r="E22" s="119"/>
      <c r="F22" s="119"/>
      <c r="G22" s="119"/>
      <c r="H22" s="120"/>
      <c r="I22" s="96">
        <f>SUM(I16:I21)</f>
        <v>2032.2</v>
      </c>
      <c r="J22" s="121"/>
    </row>
    <row r="23" spans="1:11" ht="51.75" customHeight="1">
      <c r="A23" s="102" t="s">
        <v>32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1">
      <c r="A24" s="6" t="s">
        <v>33</v>
      </c>
      <c r="B24" s="122" t="s">
        <v>34</v>
      </c>
      <c r="C24" s="91"/>
      <c r="D24" s="91"/>
      <c r="E24" s="91"/>
      <c r="F24" s="91"/>
      <c r="G24" s="91"/>
      <c r="H24" s="92"/>
      <c r="I24" s="101" t="s">
        <v>23</v>
      </c>
      <c r="J24" s="67"/>
    </row>
    <row r="25" spans="1:11">
      <c r="A25" s="6" t="s">
        <v>12</v>
      </c>
      <c r="B25" s="90" t="s">
        <v>35</v>
      </c>
      <c r="C25" s="91"/>
      <c r="D25" s="91"/>
      <c r="E25" s="91"/>
      <c r="F25" s="91"/>
      <c r="G25" s="91"/>
      <c r="H25" s="92"/>
      <c r="I25" s="83">
        <v>0</v>
      </c>
      <c r="J25" s="84"/>
    </row>
    <row r="26" spans="1:11">
      <c r="A26" s="6" t="s">
        <v>14</v>
      </c>
      <c r="B26" s="90" t="s">
        <v>17</v>
      </c>
      <c r="C26" s="91"/>
      <c r="D26" s="91"/>
      <c r="E26" s="91"/>
      <c r="F26" s="91"/>
      <c r="G26" s="91"/>
      <c r="H26" s="92"/>
      <c r="I26" s="83"/>
      <c r="J26" s="84"/>
    </row>
    <row r="27" spans="1:11">
      <c r="A27" s="93" t="s">
        <v>36</v>
      </c>
      <c r="B27" s="119"/>
      <c r="C27" s="119"/>
      <c r="D27" s="119"/>
      <c r="E27" s="119"/>
      <c r="F27" s="119"/>
      <c r="G27" s="119"/>
      <c r="H27" s="120"/>
      <c r="I27" s="96">
        <f>I25+I26</f>
        <v>0</v>
      </c>
      <c r="J27" s="121"/>
    </row>
    <row r="29" spans="1:11" ht="63" customHeight="1">
      <c r="A29" s="98" t="s">
        <v>37</v>
      </c>
      <c r="B29" s="88"/>
      <c r="C29" s="88"/>
      <c r="D29" s="88"/>
      <c r="E29" s="88"/>
      <c r="F29" s="88"/>
      <c r="G29" s="88"/>
      <c r="H29" s="88"/>
      <c r="I29" s="88"/>
      <c r="J29" s="89"/>
    </row>
    <row r="30" spans="1:11">
      <c r="A30" s="10" t="s">
        <v>38</v>
      </c>
      <c r="B30" s="101" t="s">
        <v>39</v>
      </c>
      <c r="C30" s="66"/>
      <c r="D30" s="66"/>
      <c r="E30" s="66"/>
      <c r="F30" s="67"/>
      <c r="G30" s="129">
        <f>G39</f>
        <v>0.16800000000000001</v>
      </c>
      <c r="H30" s="67"/>
      <c r="I30" s="101" t="s">
        <v>11</v>
      </c>
      <c r="J30" s="67"/>
    </row>
    <row r="31" spans="1:11">
      <c r="A31" s="11" t="s">
        <v>12</v>
      </c>
      <c r="B31" s="90" t="s">
        <v>40</v>
      </c>
      <c r="C31" s="91"/>
      <c r="D31" s="91"/>
      <c r="E31" s="91"/>
      <c r="F31" s="92"/>
      <c r="G31" s="127">
        <v>0</v>
      </c>
      <c r="H31" s="128"/>
      <c r="I31" s="83">
        <f>G31*I10</f>
        <v>0</v>
      </c>
      <c r="J31" s="84"/>
    </row>
    <row r="32" spans="1:11">
      <c r="A32" s="12" t="s">
        <v>14</v>
      </c>
      <c r="B32" s="90" t="s">
        <v>41</v>
      </c>
      <c r="C32" s="91"/>
      <c r="D32" s="91"/>
      <c r="E32" s="91"/>
      <c r="F32" s="92"/>
      <c r="G32" s="127">
        <v>1.4999999999999999E-2</v>
      </c>
      <c r="H32" s="128"/>
      <c r="I32" s="83">
        <f>G32*I10</f>
        <v>109.35</v>
      </c>
      <c r="J32" s="84"/>
    </row>
    <row r="33" spans="1:13">
      <c r="A33" s="12" t="s">
        <v>16</v>
      </c>
      <c r="B33" s="90" t="s">
        <v>42</v>
      </c>
      <c r="C33" s="91"/>
      <c r="D33" s="91"/>
      <c r="E33" s="91"/>
      <c r="F33" s="92"/>
      <c r="G33" s="127">
        <v>0.01</v>
      </c>
      <c r="H33" s="128"/>
      <c r="I33" s="83">
        <f>G33*I10</f>
        <v>72.900000000000006</v>
      </c>
      <c r="J33" s="84"/>
    </row>
    <row r="34" spans="1:13">
      <c r="A34" s="12" t="s">
        <v>25</v>
      </c>
      <c r="B34" s="90" t="s">
        <v>43</v>
      </c>
      <c r="C34" s="91"/>
      <c r="D34" s="91"/>
      <c r="E34" s="91"/>
      <c r="F34" s="92"/>
      <c r="G34" s="127">
        <v>2E-3</v>
      </c>
      <c r="H34" s="128"/>
      <c r="I34" s="83">
        <f>G34*I10</f>
        <v>14.58</v>
      </c>
      <c r="J34" s="84"/>
    </row>
    <row r="35" spans="1:13">
      <c r="A35" s="12" t="s">
        <v>27</v>
      </c>
      <c r="B35" s="90" t="s">
        <v>44</v>
      </c>
      <c r="C35" s="91"/>
      <c r="D35" s="91"/>
      <c r="E35" s="91"/>
      <c r="F35" s="92"/>
      <c r="G35" s="127">
        <v>2.5000000000000001E-2</v>
      </c>
      <c r="H35" s="128"/>
      <c r="I35" s="83">
        <f>G35*I10</f>
        <v>182.25</v>
      </c>
      <c r="J35" s="84"/>
    </row>
    <row r="36" spans="1:13">
      <c r="A36" s="12" t="s">
        <v>29</v>
      </c>
      <c r="B36" s="90" t="s">
        <v>45</v>
      </c>
      <c r="C36" s="91"/>
      <c r="D36" s="91"/>
      <c r="E36" s="91"/>
      <c r="F36" s="92"/>
      <c r="G36" s="127">
        <v>0.08</v>
      </c>
      <c r="H36" s="128"/>
      <c r="I36" s="83">
        <f>G36*I10</f>
        <v>583.20000000000005</v>
      </c>
      <c r="J36" s="84"/>
    </row>
    <row r="37" spans="1:13">
      <c r="A37" s="12" t="s">
        <v>46</v>
      </c>
      <c r="B37" s="90" t="s">
        <v>47</v>
      </c>
      <c r="C37" s="91"/>
      <c r="D37" s="91"/>
      <c r="E37" s="91"/>
      <c r="F37" s="92"/>
      <c r="G37" s="127">
        <v>0.03</v>
      </c>
      <c r="H37" s="128"/>
      <c r="I37" s="83">
        <f>G37*I10</f>
        <v>218.7</v>
      </c>
      <c r="J37" s="84"/>
    </row>
    <row r="38" spans="1:13">
      <c r="A38" s="12" t="s">
        <v>48</v>
      </c>
      <c r="B38" s="90" t="s">
        <v>49</v>
      </c>
      <c r="C38" s="91"/>
      <c r="D38" s="91"/>
      <c r="E38" s="91"/>
      <c r="F38" s="92"/>
      <c r="G38" s="127">
        <v>6.0000000000000001E-3</v>
      </c>
      <c r="H38" s="128"/>
      <c r="I38" s="83">
        <f>G38*I10</f>
        <v>43.74</v>
      </c>
      <c r="J38" s="84"/>
    </row>
    <row r="39" spans="1:13">
      <c r="A39" s="130" t="s">
        <v>50</v>
      </c>
      <c r="B39" s="131"/>
      <c r="C39" s="131"/>
      <c r="D39" s="131"/>
      <c r="E39" s="131"/>
      <c r="F39" s="84"/>
      <c r="G39" s="132">
        <f>SUM(G31:G38)</f>
        <v>0.16800000000000001</v>
      </c>
      <c r="H39" s="133"/>
      <c r="I39" s="85">
        <f>SUM(I31:I38)</f>
        <v>1224.72</v>
      </c>
      <c r="J39" s="134"/>
      <c r="K39" s="15"/>
    </row>
    <row r="40" spans="1:13">
      <c r="A40" s="10" t="s">
        <v>51</v>
      </c>
      <c r="B40" s="101" t="s">
        <v>39</v>
      </c>
      <c r="C40" s="66"/>
      <c r="D40" s="66"/>
      <c r="E40" s="66"/>
      <c r="F40" s="67"/>
      <c r="G40" s="101" t="s">
        <v>52</v>
      </c>
      <c r="H40" s="67"/>
      <c r="I40" s="101" t="s">
        <v>11</v>
      </c>
      <c r="J40" s="67"/>
    </row>
    <row r="41" spans="1:13">
      <c r="A41" s="11" t="s">
        <v>12</v>
      </c>
      <c r="B41" s="90" t="s">
        <v>53</v>
      </c>
      <c r="C41" s="91"/>
      <c r="D41" s="91"/>
      <c r="E41" s="91"/>
      <c r="F41" s="92"/>
      <c r="G41" s="142">
        <v>8.3299999999999999E-2</v>
      </c>
      <c r="H41" s="143"/>
      <c r="I41" s="83">
        <f>G41*I10</f>
        <v>607.25699999999995</v>
      </c>
      <c r="J41" s="84"/>
    </row>
    <row r="42" spans="1:13" s="42" customFormat="1" ht="20.25" customHeight="1">
      <c r="A42" s="6" t="s">
        <v>12</v>
      </c>
      <c r="B42" s="135" t="s">
        <v>125</v>
      </c>
      <c r="C42" s="136"/>
      <c r="D42" s="136"/>
      <c r="E42" s="136"/>
      <c r="F42" s="137"/>
      <c r="G42" s="138">
        <v>1.4E-2</v>
      </c>
      <c r="H42" s="139"/>
      <c r="I42" s="140">
        <f>G42*I13</f>
        <v>102.06</v>
      </c>
      <c r="J42" s="141"/>
      <c r="M42" s="47"/>
    </row>
    <row r="43" spans="1:13">
      <c r="A43" s="130" t="s">
        <v>55</v>
      </c>
      <c r="B43" s="131"/>
      <c r="C43" s="131"/>
      <c r="D43" s="131"/>
      <c r="E43" s="131"/>
      <c r="F43" s="84"/>
      <c r="G43" s="132">
        <f>G41+G42</f>
        <v>9.7299999999999998E-2</v>
      </c>
      <c r="H43" s="133"/>
      <c r="I43" s="146">
        <f>I41+I42</f>
        <v>709.31700000000001</v>
      </c>
      <c r="J43" s="147"/>
    </row>
    <row r="47" spans="1:13">
      <c r="A47" s="13"/>
      <c r="B47" s="14"/>
      <c r="C47" s="14"/>
      <c r="D47" s="14"/>
      <c r="E47" s="14"/>
      <c r="F47" s="3"/>
      <c r="G47" s="48"/>
      <c r="H47" s="49"/>
      <c r="I47" s="50"/>
      <c r="J47" s="51"/>
    </row>
    <row r="48" spans="1:13">
      <c r="A48" s="10" t="s">
        <v>56</v>
      </c>
      <c r="B48" s="101" t="s">
        <v>39</v>
      </c>
      <c r="C48" s="66"/>
      <c r="D48" s="66"/>
      <c r="E48" s="66"/>
      <c r="F48" s="67"/>
      <c r="G48" s="101" t="s">
        <v>52</v>
      </c>
      <c r="H48" s="67"/>
      <c r="I48" s="101" t="s">
        <v>11</v>
      </c>
      <c r="J48" s="67"/>
    </row>
    <row r="49" spans="1:11">
      <c r="A49" s="11" t="s">
        <v>12</v>
      </c>
      <c r="B49" s="90" t="s">
        <v>57</v>
      </c>
      <c r="C49" s="91"/>
      <c r="D49" s="91"/>
      <c r="E49" s="91"/>
      <c r="F49" s="92"/>
      <c r="G49" s="127">
        <v>6.4999999999999997E-3</v>
      </c>
      <c r="H49" s="128"/>
      <c r="I49" s="83">
        <f>G49*I13</f>
        <v>47.384999999999998</v>
      </c>
      <c r="J49" s="84"/>
    </row>
    <row r="50" spans="1:11" ht="23.25" customHeight="1">
      <c r="A50" s="12" t="s">
        <v>14</v>
      </c>
      <c r="B50" s="118" t="s">
        <v>58</v>
      </c>
      <c r="C50" s="103"/>
      <c r="D50" s="103"/>
      <c r="E50" s="103"/>
      <c r="F50" s="104"/>
      <c r="G50" s="144">
        <v>1.1000000000000001E-3</v>
      </c>
      <c r="H50" s="145"/>
      <c r="I50" s="83">
        <f>I13*G50</f>
        <v>8.0190000000000001</v>
      </c>
      <c r="J50" s="84"/>
    </row>
    <row r="51" spans="1:11">
      <c r="A51" s="130" t="s">
        <v>59</v>
      </c>
      <c r="B51" s="131"/>
      <c r="C51" s="131"/>
      <c r="D51" s="131"/>
      <c r="E51" s="131"/>
      <c r="F51" s="84"/>
      <c r="G51" s="132">
        <f>G49+G50</f>
        <v>7.6E-3</v>
      </c>
      <c r="H51" s="133"/>
      <c r="I51" s="85">
        <f>SUM(I49:I50)</f>
        <v>55.403999999999996</v>
      </c>
      <c r="J51" s="134"/>
    </row>
    <row r="52" spans="1:11">
      <c r="A52" s="10" t="s">
        <v>60</v>
      </c>
      <c r="B52" s="101" t="s">
        <v>61</v>
      </c>
      <c r="C52" s="66"/>
      <c r="D52" s="66"/>
      <c r="E52" s="66"/>
      <c r="F52" s="67"/>
      <c r="G52" s="101" t="s">
        <v>52</v>
      </c>
      <c r="H52" s="67"/>
      <c r="I52" s="101" t="s">
        <v>11</v>
      </c>
      <c r="J52" s="67"/>
    </row>
    <row r="53" spans="1:11">
      <c r="A53" s="11" t="s">
        <v>12</v>
      </c>
      <c r="B53" s="90" t="s">
        <v>62</v>
      </c>
      <c r="C53" s="91"/>
      <c r="D53" s="91"/>
      <c r="E53" s="91"/>
      <c r="F53" s="92"/>
      <c r="G53" s="127">
        <v>4.1999999999999997E-3</v>
      </c>
      <c r="H53" s="128"/>
      <c r="I53" s="83">
        <f>G53*I13</f>
        <v>30.617999999999999</v>
      </c>
      <c r="J53" s="84"/>
    </row>
    <row r="54" spans="1:11">
      <c r="A54" s="12" t="s">
        <v>14</v>
      </c>
      <c r="B54" s="90" t="s">
        <v>63</v>
      </c>
      <c r="C54" s="91"/>
      <c r="D54" s="91"/>
      <c r="E54" s="91"/>
      <c r="F54" s="92"/>
      <c r="G54" s="148">
        <v>3.5999999999999997E-2</v>
      </c>
      <c r="H54" s="145"/>
      <c r="I54" s="83">
        <f>G53*I53</f>
        <v>0.12859559999999998</v>
      </c>
      <c r="J54" s="84"/>
    </row>
    <row r="55" spans="1:11">
      <c r="A55" s="12" t="s">
        <v>16</v>
      </c>
      <c r="B55" s="90" t="s">
        <v>64</v>
      </c>
      <c r="C55" s="91"/>
      <c r="D55" s="91"/>
      <c r="E55" s="91"/>
      <c r="F55" s="92"/>
      <c r="G55" s="144">
        <v>2E-3</v>
      </c>
      <c r="H55" s="145"/>
      <c r="I55" s="83">
        <f>G55*I56</f>
        <v>0.2834352</v>
      </c>
      <c r="J55" s="84"/>
    </row>
    <row r="56" spans="1:11">
      <c r="A56" s="12" t="s">
        <v>25</v>
      </c>
      <c r="B56" s="90" t="s">
        <v>65</v>
      </c>
      <c r="C56" s="91"/>
      <c r="D56" s="91"/>
      <c r="E56" s="91"/>
      <c r="F56" s="92"/>
      <c r="G56" s="127">
        <v>1.9439999999999999E-2</v>
      </c>
      <c r="H56" s="128"/>
      <c r="I56" s="83">
        <f>G56*I13</f>
        <v>141.7176</v>
      </c>
      <c r="J56" s="84"/>
    </row>
    <row r="57" spans="1:11">
      <c r="A57" s="12" t="s">
        <v>27</v>
      </c>
      <c r="B57" s="70" t="s">
        <v>66</v>
      </c>
      <c r="C57" s="149"/>
      <c r="D57" s="149"/>
      <c r="E57" s="149"/>
      <c r="F57" s="150"/>
      <c r="G57" s="144">
        <v>3.2659999999999998E-3</v>
      </c>
      <c r="H57" s="145"/>
      <c r="I57" s="83">
        <f>G57*I56</f>
        <v>0.46284968160000001</v>
      </c>
      <c r="J57" s="84"/>
      <c r="K57" s="4"/>
    </row>
    <row r="58" spans="1:11">
      <c r="A58" s="12" t="s">
        <v>29</v>
      </c>
      <c r="B58" s="90" t="s">
        <v>67</v>
      </c>
      <c r="C58" s="91"/>
      <c r="D58" s="91"/>
      <c r="E58" s="91"/>
      <c r="F58" s="92"/>
      <c r="G58" s="127">
        <v>2E-3</v>
      </c>
      <c r="H58" s="128"/>
      <c r="I58" s="83">
        <f>G58*I56</f>
        <v>0.2834352</v>
      </c>
      <c r="J58" s="84"/>
      <c r="K58" s="16"/>
    </row>
    <row r="59" spans="1:11">
      <c r="A59" s="130" t="s">
        <v>68</v>
      </c>
      <c r="B59" s="131"/>
      <c r="C59" s="131"/>
      <c r="D59" s="131"/>
      <c r="E59" s="131"/>
      <c r="F59" s="84"/>
      <c r="G59" s="132">
        <f>SUM(G53:G58)</f>
        <v>6.6906000000000007E-2</v>
      </c>
      <c r="H59" s="133"/>
      <c r="I59" s="85">
        <f>SUM(I53:J58)</f>
        <v>173.49391568160001</v>
      </c>
      <c r="J59" s="134"/>
    </row>
    <row r="60" spans="1:11" ht="63.75" customHeight="1">
      <c r="A60" s="73" t="s">
        <v>69</v>
      </c>
      <c r="B60" s="88"/>
      <c r="C60" s="88"/>
      <c r="D60" s="88"/>
      <c r="E60" s="88"/>
      <c r="F60" s="88"/>
      <c r="G60" s="88"/>
      <c r="H60" s="88"/>
      <c r="I60" s="88"/>
      <c r="J60" s="89"/>
    </row>
    <row r="61" spans="1:11">
      <c r="A61" s="10" t="s">
        <v>70</v>
      </c>
      <c r="B61" s="101" t="s">
        <v>39</v>
      </c>
      <c r="C61" s="66"/>
      <c r="D61" s="66"/>
      <c r="E61" s="66"/>
      <c r="F61" s="67"/>
      <c r="G61" s="101" t="s">
        <v>52</v>
      </c>
      <c r="H61" s="67"/>
      <c r="I61" s="101" t="s">
        <v>11</v>
      </c>
      <c r="J61" s="67"/>
    </row>
    <row r="62" spans="1:11">
      <c r="A62" s="11" t="s">
        <v>12</v>
      </c>
      <c r="B62" s="90" t="s">
        <v>124</v>
      </c>
      <c r="C62" s="91"/>
      <c r="D62" s="91"/>
      <c r="E62" s="91"/>
      <c r="F62" s="92"/>
      <c r="G62" s="127">
        <v>0.1111</v>
      </c>
      <c r="H62" s="128"/>
      <c r="I62" s="83">
        <f>G62*I10</f>
        <v>809.91899999999998</v>
      </c>
      <c r="J62" s="84"/>
    </row>
    <row r="63" spans="1:11">
      <c r="A63" s="12" t="s">
        <v>14</v>
      </c>
      <c r="B63" s="90" t="s">
        <v>71</v>
      </c>
      <c r="C63" s="91"/>
      <c r="D63" s="91"/>
      <c r="E63" s="91"/>
      <c r="F63" s="92"/>
      <c r="G63" s="127">
        <v>1.66E-2</v>
      </c>
      <c r="H63" s="128"/>
      <c r="I63" s="83">
        <f>G63*I10</f>
        <v>121.014</v>
      </c>
      <c r="J63" s="84"/>
    </row>
    <row r="64" spans="1:11">
      <c r="A64" s="12" t="s">
        <v>16</v>
      </c>
      <c r="B64" s="90" t="s">
        <v>72</v>
      </c>
      <c r="C64" s="91"/>
      <c r="D64" s="91"/>
      <c r="E64" s="91"/>
      <c r="F64" s="92"/>
      <c r="G64" s="127">
        <v>2.0000000000000001E-4</v>
      </c>
      <c r="H64" s="128"/>
      <c r="I64" s="83">
        <f>G64*I10</f>
        <v>1.458</v>
      </c>
      <c r="J64" s="84"/>
    </row>
    <row r="65" spans="1:11">
      <c r="A65" s="12" t="s">
        <v>25</v>
      </c>
      <c r="B65" s="90" t="s">
        <v>73</v>
      </c>
      <c r="C65" s="91"/>
      <c r="D65" s="91"/>
      <c r="E65" s="91"/>
      <c r="F65" s="92"/>
      <c r="G65" s="127">
        <v>2.8E-3</v>
      </c>
      <c r="H65" s="128"/>
      <c r="I65" s="83">
        <f>G65*I10</f>
        <v>20.411999999999999</v>
      </c>
      <c r="J65" s="84"/>
    </row>
    <row r="66" spans="1:11">
      <c r="A66" s="12" t="s">
        <v>27</v>
      </c>
      <c r="B66" s="90" t="s">
        <v>74</v>
      </c>
      <c r="C66" s="91"/>
      <c r="D66" s="91"/>
      <c r="E66" s="91"/>
      <c r="F66" s="92"/>
      <c r="G66" s="127">
        <v>2.9999999999999997E-4</v>
      </c>
      <c r="H66" s="128"/>
      <c r="I66" s="83">
        <f>G66*I10</f>
        <v>2.1869999999999998</v>
      </c>
      <c r="J66" s="84"/>
    </row>
    <row r="67" spans="1:11">
      <c r="A67" s="12" t="s">
        <v>75</v>
      </c>
      <c r="B67" s="90" t="s">
        <v>76</v>
      </c>
      <c r="C67" s="91"/>
      <c r="D67" s="91"/>
      <c r="E67" s="91"/>
      <c r="F67" s="92"/>
      <c r="G67" s="127">
        <v>4.4000000000000003E-3</v>
      </c>
      <c r="H67" s="128"/>
      <c r="I67" s="83">
        <f>G67*I10</f>
        <v>32.076000000000001</v>
      </c>
      <c r="J67" s="84"/>
    </row>
    <row r="68" spans="1:11">
      <c r="A68" s="151" t="s">
        <v>54</v>
      </c>
      <c r="B68" s="152"/>
      <c r="C68" s="152"/>
      <c r="D68" s="152"/>
      <c r="E68" s="152"/>
      <c r="F68" s="153"/>
      <c r="G68" s="142">
        <f>G66+G65+G64+G63+G62+G67</f>
        <v>0.13539999999999999</v>
      </c>
      <c r="H68" s="143"/>
      <c r="I68" s="156">
        <f>SUM(I62:I67)</f>
        <v>987.06600000000003</v>
      </c>
      <c r="J68" s="157"/>
      <c r="K68" s="17"/>
    </row>
    <row r="69" spans="1:11" ht="18.75" customHeight="1">
      <c r="A69" s="18" t="s">
        <v>46</v>
      </c>
      <c r="B69" s="158" t="s">
        <v>77</v>
      </c>
      <c r="C69" s="159"/>
      <c r="D69" s="159"/>
      <c r="E69" s="159"/>
      <c r="F69" s="160"/>
      <c r="G69" s="142">
        <v>2.2700000000000001E-2</v>
      </c>
      <c r="H69" s="143"/>
      <c r="I69" s="161">
        <f>G69*I68</f>
        <v>22.406398200000002</v>
      </c>
      <c r="J69" s="153"/>
      <c r="K69" s="19"/>
    </row>
    <row r="70" spans="1:11">
      <c r="A70" s="151" t="s">
        <v>78</v>
      </c>
      <c r="B70" s="152"/>
      <c r="C70" s="152"/>
      <c r="D70" s="152"/>
      <c r="E70" s="152"/>
      <c r="F70" s="153"/>
      <c r="G70" s="154">
        <f>G68+G69</f>
        <v>0.15809999999999999</v>
      </c>
      <c r="H70" s="155"/>
      <c r="I70" s="146">
        <f>SUM(I68:I69)</f>
        <v>1009.4723982</v>
      </c>
      <c r="J70" s="147"/>
      <c r="K70" s="17"/>
    </row>
    <row r="72" spans="1:11">
      <c r="A72" s="10" t="s">
        <v>79</v>
      </c>
      <c r="B72" s="101" t="s">
        <v>80</v>
      </c>
      <c r="C72" s="66"/>
      <c r="D72" s="66"/>
      <c r="E72" s="66"/>
      <c r="F72" s="67"/>
      <c r="G72" s="101" t="s">
        <v>52</v>
      </c>
      <c r="H72" s="67"/>
      <c r="I72" s="101" t="s">
        <v>11</v>
      </c>
      <c r="J72" s="67"/>
    </row>
    <row r="73" spans="1:11">
      <c r="A73" s="5" t="s">
        <v>38</v>
      </c>
      <c r="B73" s="90" t="s">
        <v>81</v>
      </c>
      <c r="C73" s="91"/>
      <c r="D73" s="91"/>
      <c r="E73" s="91"/>
      <c r="F73" s="92"/>
      <c r="G73" s="127">
        <v>0.16800000000000001</v>
      </c>
      <c r="H73" s="128"/>
      <c r="I73" s="83">
        <f>G73*I13</f>
        <v>1224.72</v>
      </c>
      <c r="J73" s="84"/>
    </row>
    <row r="74" spans="1:11">
      <c r="A74" s="20" t="s">
        <v>51</v>
      </c>
      <c r="B74" s="90" t="s">
        <v>82</v>
      </c>
      <c r="C74" s="91"/>
      <c r="D74" s="91"/>
      <c r="E74" s="91"/>
      <c r="F74" s="92"/>
      <c r="G74" s="127">
        <f>G43</f>
        <v>9.7299999999999998E-2</v>
      </c>
      <c r="H74" s="128"/>
      <c r="I74" s="83">
        <f>G74*I13</f>
        <v>709.31700000000001</v>
      </c>
      <c r="J74" s="84"/>
    </row>
    <row r="75" spans="1:11">
      <c r="A75" s="20" t="s">
        <v>56</v>
      </c>
      <c r="B75" s="90" t="s">
        <v>57</v>
      </c>
      <c r="C75" s="91"/>
      <c r="D75" s="91"/>
      <c r="E75" s="91"/>
      <c r="F75" s="92"/>
      <c r="G75" s="127">
        <f>G51</f>
        <v>7.6E-3</v>
      </c>
      <c r="H75" s="128"/>
      <c r="I75" s="83">
        <f>G75*I13</f>
        <v>55.403999999999996</v>
      </c>
      <c r="J75" s="84"/>
    </row>
    <row r="76" spans="1:11">
      <c r="A76" s="20" t="s">
        <v>60</v>
      </c>
      <c r="B76" s="90" t="s">
        <v>83</v>
      </c>
      <c r="C76" s="91"/>
      <c r="D76" s="91"/>
      <c r="E76" s="91"/>
      <c r="F76" s="92"/>
      <c r="G76" s="144">
        <f>G59</f>
        <v>6.6906000000000007E-2</v>
      </c>
      <c r="H76" s="145"/>
      <c r="I76" s="162">
        <f>I59</f>
        <v>173.49391568160001</v>
      </c>
      <c r="J76" s="163"/>
    </row>
    <row r="77" spans="1:11">
      <c r="A77" s="20" t="s">
        <v>70</v>
      </c>
      <c r="B77" s="90" t="s">
        <v>84</v>
      </c>
      <c r="C77" s="91"/>
      <c r="D77" s="91"/>
      <c r="E77" s="91"/>
      <c r="F77" s="92"/>
      <c r="G77" s="144">
        <f>G70</f>
        <v>0.15809999999999999</v>
      </c>
      <c r="H77" s="145"/>
      <c r="I77" s="162">
        <f>I70</f>
        <v>1009.4723982</v>
      </c>
      <c r="J77" s="163"/>
    </row>
    <row r="78" spans="1:11">
      <c r="A78" s="174" t="s">
        <v>85</v>
      </c>
      <c r="B78" s="175"/>
      <c r="C78" s="175"/>
      <c r="D78" s="175"/>
      <c r="E78" s="175"/>
      <c r="F78" s="176"/>
      <c r="G78" s="177">
        <f>SUM(G73:G77)</f>
        <v>0.49790599999999996</v>
      </c>
      <c r="H78" s="178"/>
      <c r="I78" s="179">
        <f>SUM(I73:I77)</f>
        <v>3172.4073138816002</v>
      </c>
      <c r="J78" s="180"/>
    </row>
    <row r="80" spans="1:11" ht="33" customHeight="1">
      <c r="A80" s="164" t="s">
        <v>86</v>
      </c>
      <c r="B80" s="165"/>
      <c r="C80" s="165"/>
      <c r="D80" s="165"/>
      <c r="E80" s="165"/>
      <c r="F80" s="165"/>
      <c r="G80" s="165"/>
      <c r="H80" s="165"/>
    </row>
    <row r="81" spans="1:11">
      <c r="A81" s="166" t="s">
        <v>87</v>
      </c>
      <c r="B81" s="167"/>
      <c r="C81" s="167"/>
      <c r="D81" s="167"/>
      <c r="E81" s="167"/>
      <c r="F81" s="167"/>
      <c r="G81" s="167"/>
      <c r="H81" s="168"/>
    </row>
    <row r="82" spans="1:11">
      <c r="A82" s="169" t="s">
        <v>88</v>
      </c>
      <c r="B82" s="170"/>
      <c r="C82" s="170"/>
      <c r="D82" s="170"/>
      <c r="E82" s="170"/>
      <c r="F82" s="171"/>
      <c r="G82" s="172" t="s">
        <v>11</v>
      </c>
      <c r="H82" s="173"/>
    </row>
    <row r="83" spans="1:11">
      <c r="A83" s="130" t="s">
        <v>18</v>
      </c>
      <c r="B83" s="131"/>
      <c r="C83" s="131"/>
      <c r="D83" s="131"/>
      <c r="E83" s="131"/>
      <c r="F83" s="84"/>
      <c r="G83" s="83">
        <f>I13</f>
        <v>7290</v>
      </c>
      <c r="H83" s="117"/>
    </row>
    <row r="84" spans="1:11">
      <c r="A84" s="130" t="s">
        <v>31</v>
      </c>
      <c r="B84" s="131"/>
      <c r="C84" s="131"/>
      <c r="D84" s="131"/>
      <c r="E84" s="131"/>
      <c r="F84" s="84"/>
      <c r="G84" s="83">
        <f>I22</f>
        <v>2032.2</v>
      </c>
      <c r="H84" s="117"/>
    </row>
    <row r="85" spans="1:11">
      <c r="A85" s="130" t="s">
        <v>36</v>
      </c>
      <c r="B85" s="131"/>
      <c r="C85" s="131"/>
      <c r="D85" s="131"/>
      <c r="E85" s="131"/>
      <c r="F85" s="84"/>
      <c r="G85" s="83">
        <f>I27</f>
        <v>0</v>
      </c>
      <c r="H85" s="117"/>
    </row>
    <row r="86" spans="1:11">
      <c r="A86" s="130" t="s">
        <v>85</v>
      </c>
      <c r="B86" s="131"/>
      <c r="C86" s="131"/>
      <c r="D86" s="131"/>
      <c r="E86" s="131"/>
      <c r="F86" s="84"/>
      <c r="G86" s="83">
        <f>I78</f>
        <v>3172.4073138816002</v>
      </c>
      <c r="H86" s="117"/>
    </row>
    <row r="87" spans="1:11" ht="18.75" customHeight="1">
      <c r="A87" s="181" t="s">
        <v>89</v>
      </c>
      <c r="B87" s="182"/>
      <c r="C87" s="182"/>
      <c r="D87" s="182"/>
      <c r="E87" s="182"/>
      <c r="F87" s="183"/>
      <c r="G87" s="96">
        <f>SUM(G83:H86)</f>
        <v>12494.607313881601</v>
      </c>
      <c r="H87" s="97"/>
    </row>
    <row r="88" spans="1:11">
      <c r="A88" s="21"/>
      <c r="B88" s="22"/>
      <c r="C88" s="22"/>
      <c r="D88" s="22"/>
      <c r="E88" s="22"/>
      <c r="F88" s="22"/>
      <c r="G88" s="23"/>
      <c r="H88" s="24"/>
      <c r="I88" s="19"/>
      <c r="J88" s="19"/>
      <c r="K88" s="19"/>
    </row>
    <row r="89" spans="1:11" ht="17.25" customHeight="1">
      <c r="A89" s="25" t="s">
        <v>90</v>
      </c>
      <c r="B89" s="26"/>
      <c r="C89" s="26"/>
      <c r="D89" s="26"/>
      <c r="E89" s="26"/>
      <c r="F89" s="26"/>
      <c r="G89" s="26"/>
      <c r="H89" s="27"/>
    </row>
    <row r="90" spans="1:11">
      <c r="A90" s="28" t="s">
        <v>91</v>
      </c>
      <c r="B90" s="101" t="s">
        <v>92</v>
      </c>
      <c r="C90" s="66"/>
      <c r="D90" s="66"/>
      <c r="E90" s="67"/>
      <c r="F90" s="29" t="s">
        <v>52</v>
      </c>
      <c r="G90" s="184" t="s">
        <v>11</v>
      </c>
      <c r="H90" s="173"/>
    </row>
    <row r="91" spans="1:11">
      <c r="A91" s="5" t="s">
        <v>12</v>
      </c>
      <c r="B91" s="122" t="s">
        <v>93</v>
      </c>
      <c r="C91" s="91"/>
      <c r="D91" s="91"/>
      <c r="E91" s="92"/>
      <c r="F91" s="30">
        <v>0</v>
      </c>
      <c r="G91" s="185">
        <f>G87*F91</f>
        <v>0</v>
      </c>
      <c r="H91" s="186"/>
    </row>
    <row r="92" spans="1:11" ht="27" customHeight="1">
      <c r="A92" s="98" t="s">
        <v>94</v>
      </c>
      <c r="B92" s="88"/>
      <c r="C92" s="88"/>
      <c r="D92" s="88"/>
      <c r="E92" s="89"/>
      <c r="F92" s="83"/>
      <c r="G92" s="187"/>
      <c r="H92" s="117"/>
    </row>
    <row r="93" spans="1:11" ht="17.25" customHeight="1">
      <c r="A93" s="31" t="s">
        <v>14</v>
      </c>
      <c r="B93" s="32" t="s">
        <v>95</v>
      </c>
      <c r="C93" s="33"/>
      <c r="D93" s="33"/>
      <c r="E93" s="33"/>
      <c r="F93" s="34">
        <v>0</v>
      </c>
      <c r="G93" s="188">
        <f>F93*(G91+G87)</f>
        <v>0</v>
      </c>
      <c r="H93" s="189"/>
    </row>
    <row r="94" spans="1:11" ht="27.75" customHeight="1">
      <c r="A94" s="98" t="s">
        <v>96</v>
      </c>
      <c r="B94" s="88"/>
      <c r="C94" s="88"/>
      <c r="D94" s="88"/>
      <c r="E94" s="89"/>
      <c r="F94" s="83"/>
      <c r="G94" s="187"/>
      <c r="H94" s="117"/>
    </row>
    <row r="95" spans="1:11" ht="21" customHeight="1">
      <c r="A95" s="5" t="s">
        <v>16</v>
      </c>
      <c r="B95" s="52" t="s">
        <v>97</v>
      </c>
      <c r="C95" s="53"/>
      <c r="D95" s="53"/>
      <c r="E95" s="54"/>
      <c r="F95" s="30">
        <v>0.13150000000000001</v>
      </c>
      <c r="G95" s="185">
        <f>F95*(G87+G93)</f>
        <v>1643.0408617754306</v>
      </c>
      <c r="H95" s="186"/>
    </row>
    <row r="96" spans="1:11" ht="21" customHeight="1">
      <c r="A96" s="55"/>
      <c r="B96" s="35"/>
      <c r="C96" s="36"/>
      <c r="D96" s="36"/>
      <c r="E96" s="36"/>
      <c r="F96" s="56"/>
      <c r="G96" s="57"/>
      <c r="H96" s="57"/>
    </row>
    <row r="97" spans="1:10" ht="38.25" customHeight="1">
      <c r="A97" s="76" t="s">
        <v>128</v>
      </c>
      <c r="B97" s="77"/>
      <c r="C97" s="77"/>
      <c r="D97" s="77"/>
      <c r="E97" s="77"/>
      <c r="F97" s="77"/>
      <c r="G97" s="77"/>
      <c r="H97" s="78"/>
    </row>
    <row r="98" spans="1:10" ht="19.5" customHeight="1">
      <c r="A98" s="37">
        <v>1</v>
      </c>
      <c r="B98" s="38" t="s">
        <v>98</v>
      </c>
      <c r="C98" s="39"/>
      <c r="D98" s="39"/>
      <c r="E98" s="40"/>
      <c r="F98" s="30"/>
      <c r="G98" s="83"/>
      <c r="H98" s="117"/>
    </row>
    <row r="99" spans="1:10" ht="21" customHeight="1">
      <c r="A99" s="12" t="s">
        <v>99</v>
      </c>
      <c r="B99" s="41" t="s">
        <v>126</v>
      </c>
      <c r="C99" s="39"/>
      <c r="D99" s="39"/>
      <c r="E99" s="40"/>
      <c r="F99" s="30">
        <v>0.03</v>
      </c>
      <c r="G99" s="83">
        <f>F99*(G87+G93)</f>
        <v>374.838219416448</v>
      </c>
      <c r="H99" s="117"/>
    </row>
    <row r="100" spans="1:10" ht="56.25" customHeight="1">
      <c r="A100" s="12" t="s">
        <v>100</v>
      </c>
      <c r="B100" s="70" t="s">
        <v>123</v>
      </c>
      <c r="C100" s="71"/>
      <c r="D100" s="71"/>
      <c r="E100" s="72"/>
      <c r="F100" s="30">
        <v>6.4999999999999997E-3</v>
      </c>
      <c r="G100" s="83">
        <f>F100*(G87+G93)</f>
        <v>81.214947540230398</v>
      </c>
      <c r="H100" s="117"/>
    </row>
    <row r="101" spans="1:10">
      <c r="A101" s="20">
        <v>2</v>
      </c>
      <c r="B101" s="38" t="s">
        <v>101</v>
      </c>
      <c r="C101" s="39"/>
      <c r="D101" s="39"/>
      <c r="E101" s="40"/>
      <c r="F101" s="30"/>
      <c r="G101" s="83"/>
      <c r="H101" s="117"/>
    </row>
    <row r="102" spans="1:10">
      <c r="A102" s="12" t="s">
        <v>99</v>
      </c>
      <c r="B102" s="41" t="s">
        <v>102</v>
      </c>
      <c r="C102" s="39"/>
      <c r="D102" s="39"/>
      <c r="E102" s="40"/>
      <c r="F102" s="30">
        <v>0.05</v>
      </c>
      <c r="G102" s="83">
        <f>F102*(G87+G93)</f>
        <v>624.73036569408009</v>
      </c>
      <c r="H102" s="117"/>
    </row>
    <row r="103" spans="1:10" ht="31.5" customHeight="1">
      <c r="A103" s="12">
        <v>3</v>
      </c>
      <c r="B103" s="73" t="s">
        <v>122</v>
      </c>
      <c r="C103" s="74"/>
      <c r="D103" s="74"/>
      <c r="E103" s="75"/>
      <c r="F103" s="30">
        <v>4.4999999999999998E-2</v>
      </c>
      <c r="G103" s="83">
        <f>+F103*(G87+G93)</f>
        <v>562.25732912467197</v>
      </c>
      <c r="H103" s="117"/>
    </row>
    <row r="104" spans="1:10">
      <c r="A104" s="196" t="s">
        <v>103</v>
      </c>
      <c r="B104" s="197"/>
      <c r="C104" s="197"/>
      <c r="D104" s="197"/>
      <c r="E104" s="197"/>
      <c r="F104" s="198"/>
      <c r="G104" s="146">
        <f>+G91+G93+G95</f>
        <v>1643.0408617754306</v>
      </c>
      <c r="H104" s="199"/>
    </row>
    <row r="105" spans="1:10" ht="54.75" customHeight="1">
      <c r="A105" s="190" t="s">
        <v>104</v>
      </c>
      <c r="B105" s="218"/>
      <c r="C105" s="218"/>
      <c r="D105" s="191" t="s">
        <v>105</v>
      </c>
      <c r="E105" s="192" t="s">
        <v>106</v>
      </c>
      <c r="F105" s="192"/>
      <c r="G105" s="192"/>
      <c r="H105" s="193" t="s">
        <v>107</v>
      </c>
      <c r="I105" s="194"/>
      <c r="J105" s="194"/>
    </row>
    <row r="106" spans="1:10" ht="37.5" customHeight="1">
      <c r="A106" s="219"/>
      <c r="B106" s="220"/>
      <c r="C106" s="220"/>
      <c r="D106" s="220"/>
      <c r="E106" s="195" t="s">
        <v>108</v>
      </c>
      <c r="F106" s="195"/>
      <c r="G106" s="195"/>
      <c r="H106" s="221"/>
    </row>
    <row r="107" spans="1:10">
      <c r="A107" s="169" t="s">
        <v>109</v>
      </c>
      <c r="B107" s="170"/>
      <c r="C107" s="170"/>
      <c r="D107" s="170"/>
      <c r="E107" s="170"/>
      <c r="F107" s="171"/>
      <c r="G107" s="172" t="s">
        <v>11</v>
      </c>
      <c r="H107" s="173"/>
    </row>
    <row r="108" spans="1:10">
      <c r="A108" s="122" t="s">
        <v>18</v>
      </c>
      <c r="B108" s="91"/>
      <c r="C108" s="91"/>
      <c r="D108" s="91"/>
      <c r="E108" s="91"/>
      <c r="F108" s="92"/>
      <c r="G108" s="83">
        <f>G83</f>
        <v>7290</v>
      </c>
      <c r="H108" s="117"/>
    </row>
    <row r="109" spans="1:10">
      <c r="A109" s="122" t="s">
        <v>31</v>
      </c>
      <c r="B109" s="91"/>
      <c r="C109" s="91"/>
      <c r="D109" s="91"/>
      <c r="E109" s="91"/>
      <c r="F109" s="92"/>
      <c r="G109" s="83">
        <f>G84</f>
        <v>2032.2</v>
      </c>
      <c r="H109" s="117"/>
    </row>
    <row r="110" spans="1:10">
      <c r="A110" s="122" t="s">
        <v>36</v>
      </c>
      <c r="B110" s="91"/>
      <c r="C110" s="91"/>
      <c r="D110" s="91"/>
      <c r="E110" s="91"/>
      <c r="F110" s="92"/>
      <c r="G110" s="83">
        <f>G85</f>
        <v>0</v>
      </c>
      <c r="H110" s="117"/>
    </row>
    <row r="111" spans="1:10">
      <c r="A111" s="122" t="s">
        <v>85</v>
      </c>
      <c r="B111" s="91"/>
      <c r="C111" s="91"/>
      <c r="D111" s="91"/>
      <c r="E111" s="91"/>
      <c r="F111" s="92"/>
      <c r="G111" s="83">
        <f>G86</f>
        <v>3172.4073138816002</v>
      </c>
      <c r="H111" s="117"/>
    </row>
    <row r="112" spans="1:10">
      <c r="A112" s="122" t="s">
        <v>103</v>
      </c>
      <c r="B112" s="91"/>
      <c r="C112" s="91"/>
      <c r="D112" s="91"/>
      <c r="E112" s="91"/>
      <c r="F112" s="92"/>
      <c r="G112" s="83">
        <f>G104</f>
        <v>1643.0408617754306</v>
      </c>
      <c r="H112" s="117"/>
    </row>
    <row r="113" spans="1:10">
      <c r="A113" s="208" t="s">
        <v>110</v>
      </c>
      <c r="B113" s="209"/>
      <c r="C113" s="209"/>
      <c r="D113" s="209"/>
      <c r="E113" s="209"/>
      <c r="F113" s="210"/>
      <c r="G113" s="96">
        <f>SUM(G108:G112)</f>
        <v>14137.648175657032</v>
      </c>
      <c r="H113" s="97"/>
    </row>
    <row r="114" spans="1:10">
      <c r="A114" s="43"/>
      <c r="B114" s="42"/>
      <c r="C114" s="42"/>
      <c r="D114" s="42"/>
      <c r="E114" s="42"/>
      <c r="F114" s="42"/>
      <c r="G114" s="42"/>
      <c r="H114" s="42"/>
    </row>
    <row r="115" spans="1:10">
      <c r="A115" s="200" t="s">
        <v>111</v>
      </c>
      <c r="B115" s="201"/>
      <c r="C115" s="201"/>
      <c r="D115" s="201"/>
      <c r="E115" s="201"/>
      <c r="F115" s="202"/>
      <c r="G115" s="211" t="s">
        <v>0</v>
      </c>
      <c r="H115" s="212"/>
    </row>
    <row r="116" spans="1:10">
      <c r="A116" s="200" t="s">
        <v>1</v>
      </c>
      <c r="B116" s="201"/>
      <c r="C116" s="201"/>
      <c r="D116" s="202"/>
      <c r="E116" s="44" t="s">
        <v>112</v>
      </c>
      <c r="F116" s="44" t="s">
        <v>113</v>
      </c>
      <c r="G116" s="213"/>
      <c r="H116" s="214"/>
    </row>
    <row r="117" spans="1:10">
      <c r="A117" s="215" t="s">
        <v>127</v>
      </c>
      <c r="B117" s="216"/>
      <c r="C117" s="216"/>
      <c r="D117" s="217"/>
      <c r="E117" s="46">
        <v>5</v>
      </c>
      <c r="F117" s="45">
        <f>G113/5</f>
        <v>2827.5296351314064</v>
      </c>
      <c r="G117" s="185">
        <f>F117*5</f>
        <v>14137.648175657032</v>
      </c>
      <c r="H117" s="186"/>
    </row>
    <row r="118" spans="1:10">
      <c r="A118" s="200" t="s">
        <v>114</v>
      </c>
      <c r="B118" s="201"/>
      <c r="C118" s="201"/>
      <c r="D118" s="201"/>
      <c r="E118" s="201"/>
      <c r="F118" s="202"/>
      <c r="G118" s="85">
        <f>+G117</f>
        <v>14137.648175657032</v>
      </c>
      <c r="H118" s="203"/>
      <c r="I118" s="204"/>
      <c r="J118" s="205"/>
    </row>
    <row r="119" spans="1:10">
      <c r="A119" s="200" t="s">
        <v>6</v>
      </c>
      <c r="B119" s="201"/>
      <c r="C119" s="201"/>
      <c r="D119" s="201"/>
      <c r="E119" s="201"/>
      <c r="F119" s="202"/>
      <c r="G119" s="206">
        <f>G117*12</f>
        <v>169651.7781078844</v>
      </c>
      <c r="H119" s="207"/>
    </row>
  </sheetData>
  <mergeCells count="255">
    <mergeCell ref="A118:F118"/>
    <mergeCell ref="G118:H118"/>
    <mergeCell ref="I118:J118"/>
    <mergeCell ref="A119:F119"/>
    <mergeCell ref="G119:H119"/>
    <mergeCell ref="A113:F113"/>
    <mergeCell ref="G113:H113"/>
    <mergeCell ref="A115:F115"/>
    <mergeCell ref="G115:H116"/>
    <mergeCell ref="A116:D116"/>
    <mergeCell ref="A117:D117"/>
    <mergeCell ref="G117:H117"/>
    <mergeCell ref="A110:F110"/>
    <mergeCell ref="G110:H110"/>
    <mergeCell ref="A111:F111"/>
    <mergeCell ref="G111:H111"/>
    <mergeCell ref="A112:F112"/>
    <mergeCell ref="G112:H112"/>
    <mergeCell ref="A107:F107"/>
    <mergeCell ref="G107:H107"/>
    <mergeCell ref="A108:F108"/>
    <mergeCell ref="G108:H108"/>
    <mergeCell ref="A109:F109"/>
    <mergeCell ref="G109:H109"/>
    <mergeCell ref="A105:C106"/>
    <mergeCell ref="D105:D106"/>
    <mergeCell ref="E105:G105"/>
    <mergeCell ref="H105:H106"/>
    <mergeCell ref="I105:J105"/>
    <mergeCell ref="E106:G106"/>
    <mergeCell ref="G101:H101"/>
    <mergeCell ref="G102:H102"/>
    <mergeCell ref="G103:H103"/>
    <mergeCell ref="A104:F104"/>
    <mergeCell ref="G104:H104"/>
    <mergeCell ref="G95:H95"/>
    <mergeCell ref="G98:H98"/>
    <mergeCell ref="G99:H99"/>
    <mergeCell ref="G100:H100"/>
    <mergeCell ref="B91:E91"/>
    <mergeCell ref="G91:H91"/>
    <mergeCell ref="A92:E92"/>
    <mergeCell ref="F92:H92"/>
    <mergeCell ref="G93:H93"/>
    <mergeCell ref="A94:E94"/>
    <mergeCell ref="F94:H94"/>
    <mergeCell ref="A86:F86"/>
    <mergeCell ref="G86:H86"/>
    <mergeCell ref="A87:F87"/>
    <mergeCell ref="G87:H87"/>
    <mergeCell ref="B90:E90"/>
    <mergeCell ref="G90:H90"/>
    <mergeCell ref="A83:F83"/>
    <mergeCell ref="G83:H83"/>
    <mergeCell ref="A84:F84"/>
    <mergeCell ref="G84:H84"/>
    <mergeCell ref="A85:F85"/>
    <mergeCell ref="G85:H85"/>
    <mergeCell ref="A80:H80"/>
    <mergeCell ref="A81:H81"/>
    <mergeCell ref="A82:F82"/>
    <mergeCell ref="G82:H82"/>
    <mergeCell ref="B77:F77"/>
    <mergeCell ref="G77:H77"/>
    <mergeCell ref="I77:J77"/>
    <mergeCell ref="A78:F78"/>
    <mergeCell ref="G78:H78"/>
    <mergeCell ref="I78:J78"/>
    <mergeCell ref="B75:F75"/>
    <mergeCell ref="G75:H75"/>
    <mergeCell ref="I75:J75"/>
    <mergeCell ref="B76:F76"/>
    <mergeCell ref="G76:H76"/>
    <mergeCell ref="I76:J76"/>
    <mergeCell ref="B73:F73"/>
    <mergeCell ref="G73:H73"/>
    <mergeCell ref="I73:J73"/>
    <mergeCell ref="B74:F74"/>
    <mergeCell ref="G74:H74"/>
    <mergeCell ref="I74:J74"/>
    <mergeCell ref="A70:F70"/>
    <mergeCell ref="G70:H70"/>
    <mergeCell ref="I70:J70"/>
    <mergeCell ref="B72:F72"/>
    <mergeCell ref="G72:H72"/>
    <mergeCell ref="I72:J72"/>
    <mergeCell ref="A68:F68"/>
    <mergeCell ref="G68:H68"/>
    <mergeCell ref="I68:J68"/>
    <mergeCell ref="B69:F69"/>
    <mergeCell ref="G69:H69"/>
    <mergeCell ref="I69:J69"/>
    <mergeCell ref="B66:F66"/>
    <mergeCell ref="G66:H66"/>
    <mergeCell ref="I66:J66"/>
    <mergeCell ref="B67:F67"/>
    <mergeCell ref="G67:H67"/>
    <mergeCell ref="I67:J67"/>
    <mergeCell ref="B64:F64"/>
    <mergeCell ref="G64:H64"/>
    <mergeCell ref="I64:J64"/>
    <mergeCell ref="B65:F65"/>
    <mergeCell ref="G65:H65"/>
    <mergeCell ref="I65:J65"/>
    <mergeCell ref="B62:F62"/>
    <mergeCell ref="G62:H62"/>
    <mergeCell ref="I62:J62"/>
    <mergeCell ref="B63:F63"/>
    <mergeCell ref="G63:H63"/>
    <mergeCell ref="I63:J63"/>
    <mergeCell ref="A59:F59"/>
    <mergeCell ref="G59:H59"/>
    <mergeCell ref="I59:J59"/>
    <mergeCell ref="A60:J60"/>
    <mergeCell ref="B61:F61"/>
    <mergeCell ref="G61:H61"/>
    <mergeCell ref="I61:J61"/>
    <mergeCell ref="B57:F57"/>
    <mergeCell ref="G57:H57"/>
    <mergeCell ref="I57:J57"/>
    <mergeCell ref="B58:F58"/>
    <mergeCell ref="G58:H58"/>
    <mergeCell ref="I58:J58"/>
    <mergeCell ref="B55:F55"/>
    <mergeCell ref="G55:H55"/>
    <mergeCell ref="I55:J55"/>
    <mergeCell ref="B56:F56"/>
    <mergeCell ref="G56:H56"/>
    <mergeCell ref="I56:J56"/>
    <mergeCell ref="B53:F53"/>
    <mergeCell ref="G53:H53"/>
    <mergeCell ref="I53:J53"/>
    <mergeCell ref="B54:F54"/>
    <mergeCell ref="G54:H54"/>
    <mergeCell ref="I54:J54"/>
    <mergeCell ref="A51:F51"/>
    <mergeCell ref="G51:H51"/>
    <mergeCell ref="I51:J51"/>
    <mergeCell ref="B52:F52"/>
    <mergeCell ref="G52:H52"/>
    <mergeCell ref="I52:J52"/>
    <mergeCell ref="B50:F50"/>
    <mergeCell ref="G50:H50"/>
    <mergeCell ref="I50:J50"/>
    <mergeCell ref="A43:F43"/>
    <mergeCell ref="G43:H43"/>
    <mergeCell ref="I43:J43"/>
    <mergeCell ref="B48:F48"/>
    <mergeCell ref="G48:H48"/>
    <mergeCell ref="I48:J48"/>
    <mergeCell ref="B42:F42"/>
    <mergeCell ref="G42:H42"/>
    <mergeCell ref="I42:J42"/>
    <mergeCell ref="B41:F41"/>
    <mergeCell ref="G41:H41"/>
    <mergeCell ref="I41:J41"/>
    <mergeCell ref="B49:F49"/>
    <mergeCell ref="G49:H49"/>
    <mergeCell ref="I49:J49"/>
    <mergeCell ref="A39:F39"/>
    <mergeCell ref="G39:H39"/>
    <mergeCell ref="I39:J39"/>
    <mergeCell ref="B40:F40"/>
    <mergeCell ref="G40:H40"/>
    <mergeCell ref="I40:J40"/>
    <mergeCell ref="B37:F37"/>
    <mergeCell ref="G37:H37"/>
    <mergeCell ref="I37:J37"/>
    <mergeCell ref="B38:F38"/>
    <mergeCell ref="G38:H38"/>
    <mergeCell ref="I38:J38"/>
    <mergeCell ref="B35:F35"/>
    <mergeCell ref="G35:H35"/>
    <mergeCell ref="I35:J35"/>
    <mergeCell ref="B36:F36"/>
    <mergeCell ref="G36:H36"/>
    <mergeCell ref="I36:J36"/>
    <mergeCell ref="B33:F33"/>
    <mergeCell ref="G33:H33"/>
    <mergeCell ref="I33:J33"/>
    <mergeCell ref="B34:F34"/>
    <mergeCell ref="G34:H34"/>
    <mergeCell ref="I34:J34"/>
    <mergeCell ref="B31:F31"/>
    <mergeCell ref="G31:H31"/>
    <mergeCell ref="I31:J31"/>
    <mergeCell ref="B32:F32"/>
    <mergeCell ref="G32:H32"/>
    <mergeCell ref="I32:J32"/>
    <mergeCell ref="B26:H26"/>
    <mergeCell ref="I26:J26"/>
    <mergeCell ref="A27:H27"/>
    <mergeCell ref="I27:J27"/>
    <mergeCell ref="A29:J29"/>
    <mergeCell ref="B30:F30"/>
    <mergeCell ref="G30:H30"/>
    <mergeCell ref="I30:J30"/>
    <mergeCell ref="A22:H22"/>
    <mergeCell ref="I22:J22"/>
    <mergeCell ref="A23:J23"/>
    <mergeCell ref="B24:H24"/>
    <mergeCell ref="I24:J24"/>
    <mergeCell ref="B25:H25"/>
    <mergeCell ref="I25:J25"/>
    <mergeCell ref="B20:E20"/>
    <mergeCell ref="G20:H20"/>
    <mergeCell ref="I20:J20"/>
    <mergeCell ref="B21:E21"/>
    <mergeCell ref="G21:H21"/>
    <mergeCell ref="I21:J21"/>
    <mergeCell ref="B18:E18"/>
    <mergeCell ref="G18:H18"/>
    <mergeCell ref="I18:J18"/>
    <mergeCell ref="B19:E19"/>
    <mergeCell ref="G19:H19"/>
    <mergeCell ref="I19:J19"/>
    <mergeCell ref="B16:E16"/>
    <mergeCell ref="G16:H16"/>
    <mergeCell ref="I16:J16"/>
    <mergeCell ref="B17:E17"/>
    <mergeCell ref="G17:H17"/>
    <mergeCell ref="I17:J17"/>
    <mergeCell ref="G15:H15"/>
    <mergeCell ref="I15:J15"/>
    <mergeCell ref="A8:J8"/>
    <mergeCell ref="B9:H9"/>
    <mergeCell ref="I9:J9"/>
    <mergeCell ref="B10:H10"/>
    <mergeCell ref="I10:J10"/>
    <mergeCell ref="B11:H11"/>
    <mergeCell ref="I11:J11"/>
    <mergeCell ref="A1:H1"/>
    <mergeCell ref="I1:J2"/>
    <mergeCell ref="A2:E2"/>
    <mergeCell ref="G2:H2"/>
    <mergeCell ref="B100:E100"/>
    <mergeCell ref="B103:E103"/>
    <mergeCell ref="A97:H97"/>
    <mergeCell ref="A7:J7"/>
    <mergeCell ref="A4:E4"/>
    <mergeCell ref="G4:H4"/>
    <mergeCell ref="I4:J4"/>
    <mergeCell ref="A5:H5"/>
    <mergeCell ref="I5:J5"/>
    <mergeCell ref="A6:H6"/>
    <mergeCell ref="I6:J6"/>
    <mergeCell ref="A3:E3"/>
    <mergeCell ref="G3:H3"/>
    <mergeCell ref="I3:J3"/>
    <mergeCell ref="B12:H12"/>
    <mergeCell ref="I12:J12"/>
    <mergeCell ref="A13:H13"/>
    <mergeCell ref="I13:J13"/>
    <mergeCell ref="A14:J14"/>
    <mergeCell ref="B15:E15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pe001460</dc:creator>
  <cp:lastModifiedBy>pe001460</cp:lastModifiedBy>
  <cp:lastPrinted>2015-09-09T14:03:47Z</cp:lastPrinted>
  <dcterms:created xsi:type="dcterms:W3CDTF">2015-09-08T15:07:11Z</dcterms:created>
  <dcterms:modified xsi:type="dcterms:W3CDTF">2015-09-10T15:24:14Z</dcterms:modified>
</cp:coreProperties>
</file>